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si\Downloads\"/>
    </mc:Choice>
  </mc:AlternateContent>
  <xr:revisionPtr revIDLastSave="0" documentId="13_ncr:1_{463FC8D1-9127-4064-A65F-9A019F894A9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Form" sheetId="1" r:id="rId1"/>
    <sheet name="Protected" sheetId="2" r:id="rId2"/>
  </sheets>
  <definedNames>
    <definedName name="ClubList">Protected!$I$3:$I$17</definedName>
    <definedName name="Eventtype">Protected!$A$3:$A$12</definedName>
    <definedName name="OtherQ1">Protected!$K$3</definedName>
    <definedName name="OtherQ2">Protected!$L$3:$L$5</definedName>
    <definedName name="_xlnm.Print_Area" localSheetId="0">Form!$A$1:$F$89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6" i="2" l="1"/>
  <c r="D24" i="2"/>
  <c r="F52" i="1" s="1"/>
  <c r="D23" i="2"/>
  <c r="F48" i="1" s="1"/>
  <c r="D22" i="2"/>
  <c r="D21" i="2"/>
  <c r="D20" i="2"/>
  <c r="F55" i="1"/>
  <c r="F51" i="1"/>
  <c r="F47" i="1"/>
  <c r="B44" i="1"/>
  <c r="E38" i="1"/>
  <c r="D38" i="1"/>
  <c r="C38" i="1"/>
  <c r="B38" i="1"/>
  <c r="F37" i="1"/>
  <c r="F36" i="1"/>
  <c r="F35" i="1"/>
  <c r="F38" i="1" s="1"/>
  <c r="E30" i="1"/>
  <c r="D30" i="1"/>
  <c r="C30" i="1"/>
  <c r="B30" i="1"/>
  <c r="F29" i="1"/>
  <c r="F28" i="1"/>
  <c r="F30" i="1" s="1"/>
  <c r="B46" i="1" s="1"/>
  <c r="E23" i="1"/>
  <c r="D23" i="1"/>
  <c r="C23" i="1"/>
  <c r="B23" i="1"/>
  <c r="F22" i="1"/>
  <c r="F21" i="1"/>
  <c r="F20" i="1"/>
  <c r="F19" i="1"/>
  <c r="F23" i="1" s="1"/>
  <c r="B45" i="1" s="1"/>
  <c r="B13" i="1"/>
  <c r="F45" i="1" s="1"/>
  <c r="F46" i="1" l="1"/>
  <c r="F54" i="1"/>
  <c r="F49" i="1"/>
  <c r="F50" i="1"/>
  <c r="F53" i="1" l="1"/>
  <c r="F56" i="1" s="1"/>
</calcChain>
</file>

<file path=xl/sharedStrings.xml><?xml version="1.0" encoding="utf-8"?>
<sst xmlns="http://schemas.openxmlformats.org/spreadsheetml/2006/main" count="148" uniqueCount="123">
  <si>
    <t>ORIENTEERING NSW</t>
  </si>
  <si>
    <t>Appendix to Association Manual 2.1</t>
  </si>
  <si>
    <t>Updated April 2020</t>
  </si>
  <si>
    <t>Modified: Dec 2020</t>
  </si>
  <si>
    <t>EVENT REPORT</t>
  </si>
  <si>
    <t>Enter data in cells highlighted in yellow, the spreadsheet will calculate levies payable.</t>
  </si>
  <si>
    <t>Cells B7, B11 and B12 have drop-down menus.</t>
  </si>
  <si>
    <t xml:space="preserve">For National Category 3 events. Refer </t>
  </si>
  <si>
    <t>Association Manual 2.1</t>
  </si>
  <si>
    <t>Club:</t>
  </si>
  <si>
    <t>Event Date:</t>
  </si>
  <si>
    <t>Event Name:</t>
  </si>
  <si>
    <t>Venue:</t>
  </si>
  <si>
    <t>State Forest:</t>
  </si>
  <si>
    <t>NO</t>
  </si>
  <si>
    <t>Event Type/ series:</t>
  </si>
  <si>
    <t>Regional club event (Newcastle)</t>
  </si>
  <si>
    <t>Levy level (Automatically selected based on Event Type):</t>
  </si>
  <si>
    <t>Note:</t>
  </si>
  <si>
    <r>
      <rPr>
        <b/>
        <sz val="11"/>
        <color rgb="FF000000"/>
        <rFont val="Calibri"/>
        <family val="2"/>
        <charset val="1"/>
      </rPr>
      <t>Metropolitan</t>
    </r>
    <r>
      <rPr>
        <sz val="11"/>
        <color rgb="FF000000"/>
        <rFont val="Calibri"/>
        <family val="2"/>
        <charset val="1"/>
      </rPr>
      <t xml:space="preserve"> = Sydney Based Clubs; </t>
    </r>
    <r>
      <rPr>
        <b/>
        <sz val="11"/>
        <color rgb="FF000000"/>
        <rFont val="Calibri"/>
        <family val="2"/>
        <charset val="1"/>
      </rPr>
      <t>Regional</t>
    </r>
    <r>
      <rPr>
        <sz val="11"/>
        <color rgb="FF000000"/>
        <rFont val="Calibri"/>
        <family val="2"/>
        <charset val="1"/>
      </rPr>
      <t xml:space="preserve"> = Newcastle, Northern Tablelands, Central Coast, Bush 'n' Beach,</t>
    </r>
  </si>
  <si>
    <t>Goldseekers, Illawarra-Kareelah, Waggaroos and Southern Highlands</t>
  </si>
  <si>
    <t>Table 1</t>
  </si>
  <si>
    <t>Entries/Pre-Entries+ EOD(H)*</t>
  </si>
  <si>
    <t>Sub-Junior</t>
  </si>
  <si>
    <t>Junior</t>
  </si>
  <si>
    <t>Senior (open)</t>
  </si>
  <si>
    <t>Master</t>
  </si>
  <si>
    <t>Total</t>
  </si>
  <si>
    <t>Male</t>
  </si>
  <si>
    <t>Female</t>
  </si>
  <si>
    <t>Groups (if applicable)</t>
  </si>
  <si>
    <t>Did Not Start (DNS)</t>
  </si>
  <si>
    <r>
      <rPr>
        <sz val="11"/>
        <color rgb="FF000000"/>
        <rFont val="Calibri"/>
        <family val="2"/>
        <charset val="1"/>
      </rPr>
      <t>Family discount</t>
    </r>
    <r>
      <rPr>
        <sz val="11"/>
        <color rgb="FF000000"/>
        <rFont val="Wingdings 2"/>
        <family val="1"/>
        <charset val="2"/>
      </rPr>
      <t xml:space="preserve"> </t>
    </r>
  </si>
  <si>
    <t>Table 2</t>
  </si>
  <si>
    <t>Entries on Day (M/E/VE)</t>
  </si>
  <si>
    <t>Table 3</t>
  </si>
  <si>
    <t xml:space="preserve"> Entries INCLUDED in Tables 1 and 2 who are eligible for a discount</t>
  </si>
  <si>
    <t>ONSW Free Vouchers / Scholar</t>
  </si>
  <si>
    <t>Active Kids Card Holders</t>
  </si>
  <si>
    <t>`</t>
  </si>
  <si>
    <t>Summer Series mini course</t>
  </si>
  <si>
    <r>
      <rPr>
        <b/>
        <sz val="11"/>
        <color rgb="FF000000"/>
        <rFont val="Calibri"/>
        <family val="2"/>
        <charset val="1"/>
      </rPr>
      <t xml:space="preserve">Note: </t>
    </r>
    <r>
      <rPr>
        <sz val="11"/>
        <color rgb="FF000000"/>
        <rFont val="Calibri"/>
        <family val="2"/>
        <charset val="1"/>
      </rPr>
      <t xml:space="preserve"> Sub-junior = under 13, Junior = 13 to 20, Senior = 21 to 34, Master = 35+</t>
    </r>
  </si>
  <si>
    <t>For Groups, enter data for the Group leader only</t>
  </si>
  <si>
    <t>Summary and Levy Calculation</t>
  </si>
  <si>
    <t>2020 FCNSW Fee</t>
  </si>
  <si>
    <t>FCNSW - No. of Competitors</t>
  </si>
  <si>
    <t>No. entries/ pre-entries*:</t>
  </si>
  <si>
    <t>ONSW Levy</t>
  </si>
  <si>
    <t>*EOD (M, E, VE courses):</t>
  </si>
  <si>
    <t>EOD levy (M, E, VE)</t>
  </si>
  <si>
    <t>Non-members</t>
  </si>
  <si>
    <t>Non-member fee</t>
  </si>
  <si>
    <t>ONSW SI Hire sticks:</t>
  </si>
  <si>
    <t>SI hire fee</t>
  </si>
  <si>
    <t>Family discount</t>
  </si>
  <si>
    <t>ONSW Free Vouchers</t>
  </si>
  <si>
    <t>Active Kids</t>
  </si>
  <si>
    <t>ONSW levy</t>
  </si>
  <si>
    <t>Form completed by:</t>
  </si>
  <si>
    <t>OA levy</t>
  </si>
  <si>
    <t>FCNSW Levy</t>
  </si>
  <si>
    <t>Total payable:</t>
  </si>
  <si>
    <t>*  for pre-entry events only, list EOD (M/E/VE courses separately (Table 2). Include EOD (Hard) with pre-entries</t>
  </si>
  <si>
    <r>
      <rPr>
        <sz val="11"/>
        <color rgb="FF000000"/>
        <rFont val="Wingdings 2"/>
        <family val="1"/>
        <charset val="2"/>
      </rPr>
      <t></t>
    </r>
    <r>
      <rPr>
        <sz val="11"/>
        <color rgb="FF000000"/>
        <rFont val="Calibri"/>
        <family val="2"/>
        <charset val="1"/>
      </rPr>
      <t xml:space="preserve">   include the number of juniors &amp; sub-juniors receiving discounted entry. </t>
    </r>
  </si>
  <si>
    <t xml:space="preserve">For explanation of the ONSW Fee &amp; Levy Structure refer to </t>
  </si>
  <si>
    <t>the Association Manual 2.1</t>
  </si>
  <si>
    <t>OTHER INFORMATION</t>
  </si>
  <si>
    <t>1. Have you arranged for your Club to store the risk waivers and warnings for the event? </t>
  </si>
  <si>
    <t>There is a 3 year statutory limitation on liability claims. Risk warnings and waivers should be stored for 4 years.</t>
  </si>
  <si>
    <t>2. Was there an incident at the event (eg persons lost/ missing, serious injury and/ or death and loss/damage to property)? </t>
  </si>
  <si>
    <t>The Incident Report can be found in the Association Manual at:</t>
  </si>
  <si>
    <t>Event Organiser Documents</t>
  </si>
  <si>
    <t>3. Are there any lessons learned that are worth sharing with other organisers?</t>
  </si>
  <si>
    <t>If you need more space please send your response by email or Word document</t>
  </si>
  <si>
    <t>4. Is there anything ONSW could do to make your life as an event organiser easier next time around? Plus names of Active Kids Cards presented.</t>
  </si>
  <si>
    <t>This report should be filled in by the Organiser within 2 weeks and forwarded with the total payment to the ONSW Administration Officer. No  payment</t>
  </si>
  <si>
    <t>is required to OA. Please print a copy for your Club records. Levies for 'Other' events need to be calculated manually.</t>
  </si>
  <si>
    <t>refer Assoc Manual Section 2.1</t>
  </si>
  <si>
    <t>Last amended</t>
  </si>
  <si>
    <t>Event type</t>
  </si>
  <si>
    <t>Levy level</t>
  </si>
  <si>
    <t>OA Levy</t>
  </si>
  <si>
    <t>for 2020</t>
  </si>
  <si>
    <t>Clubs</t>
  </si>
  <si>
    <t>Regional</t>
  </si>
  <si>
    <t>OtherQ1</t>
  </si>
  <si>
    <t>OtherQ2</t>
  </si>
  <si>
    <t>Regional club event</t>
  </si>
  <si>
    <t>YES</t>
  </si>
  <si>
    <t>YES - an incident report form has been sent to the ONSW Administration Officer</t>
  </si>
  <si>
    <t>BB</t>
  </si>
  <si>
    <t>Metropolitan/Minor, and EOD (MetrO League, Sydney Summer Series)</t>
  </si>
  <si>
    <t>BF</t>
  </si>
  <si>
    <t>Major NSW Events (State League, Xmas 5 Days, NSW Relay Ch events)</t>
  </si>
  <si>
    <t>BN</t>
  </si>
  <si>
    <t>NSW School Champs</t>
  </si>
  <si>
    <t>CC</t>
  </si>
  <si>
    <t>NSW Middle Ch, NSW Sprint Ch, Badge, State Middle &amp; Sprint MTBO Ch and MTBO National Ranking events</t>
  </si>
  <si>
    <t>GO</t>
  </si>
  <si>
    <t>National Category 3 (NSW Long Ch, NOL, NSW MTBO Long Ch plus other Aus Ch events)</t>
  </si>
  <si>
    <t>GS</t>
  </si>
  <si>
    <t>NSW MTBO (non major) events</t>
  </si>
  <si>
    <t>HOG</t>
  </si>
  <si>
    <t>National Category 1 or 2 Events (Aus Long Ch, Aus Long MTBO Ch, Aus 3-days)</t>
  </si>
  <si>
    <t>Refer to office</t>
  </si>
  <si>
    <t>IK</t>
  </si>
  <si>
    <t>Other, eg fun runs</t>
  </si>
  <si>
    <t>Levies to be negotiated</t>
  </si>
  <si>
    <t>NC</t>
  </si>
  <si>
    <t>NT</t>
  </si>
  <si>
    <t>SportIdent stick hire</t>
  </si>
  <si>
    <t>SH</t>
  </si>
  <si>
    <t>Non-members fee</t>
  </si>
  <si>
    <t>UR</t>
  </si>
  <si>
    <t>WH</t>
  </si>
  <si>
    <t>National Category 4 events (Badge events, NOL, MTBO National Ranking events)</t>
  </si>
  <si>
    <t>FCNSW Champs Fee</t>
  </si>
  <si>
    <t>WR</t>
  </si>
  <si>
    <t>FCNSW Non Champs Levy</t>
  </si>
  <si>
    <t>EOD fee (M, E, VE)</t>
  </si>
  <si>
    <t>Voucher exemption</t>
  </si>
  <si>
    <t>Active Kids Value</t>
  </si>
  <si>
    <t xml:space="preserve"> This table is to be completed for Enter on the Day participants for Major Events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</si>
</sst>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/mm/yyyy"/>
    <numFmt numFmtId="165" formatCode="\$#,##0.00"/>
    <numFmt numFmtId="166" formatCode="\$#,##0.00;[Red]&quot;-$&quot;#,##0.00"/>
    <numFmt numFmtId="167" formatCode="\$#,##0;[Red]&quot;-$&quot;#,##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u/>
      <sz val="11"/>
      <color rgb="FF0000D4"/>
      <name val="Calibri"/>
      <family val="2"/>
      <charset val="1"/>
    </font>
    <font>
      <u/>
      <sz val="11"/>
      <color rgb="FF0000D4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DD0806"/>
      <name val="Calibri"/>
      <family val="2"/>
      <charset val="1"/>
    </font>
    <font>
      <b/>
      <sz val="11"/>
      <color rgb="FFDD0806"/>
      <name val="Calibri"/>
      <family val="2"/>
      <charset val="1"/>
    </font>
    <font>
      <sz val="11"/>
      <color rgb="FF000000"/>
      <name val="Wingdings 2"/>
      <family val="1"/>
      <charset val="2"/>
    </font>
    <font>
      <b/>
      <sz val="11"/>
      <color rgb="FF333399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0"/>
      <color rgb="FF00ABEA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4EE257"/>
        <bgColor rgb="FF99CC00"/>
      </patternFill>
    </fill>
    <fill>
      <patternFill patternType="solid">
        <fgColor rgb="FFC7C77B"/>
        <bgColor rgb="FFC0C0C0"/>
      </patternFill>
    </fill>
    <fill>
      <patternFill patternType="solid">
        <fgColor rgb="FFC0C0C0"/>
        <bgColor rgb="FFCCCCFF"/>
      </patternFill>
    </fill>
  </fills>
  <borders count="38">
    <border>
      <left/>
      <right/>
      <top/>
      <bottom/>
      <diagonal/>
    </border>
    <border>
      <left style="thin">
        <color rgb="FF212121"/>
      </left>
      <right/>
      <top style="thin">
        <color rgb="FF212121"/>
      </top>
      <bottom/>
      <diagonal/>
    </border>
    <border>
      <left/>
      <right/>
      <top style="thin">
        <color rgb="FF212121"/>
      </top>
      <bottom/>
      <diagonal/>
    </border>
    <border>
      <left/>
      <right style="thin">
        <color rgb="FF212121"/>
      </right>
      <top style="thin">
        <color rgb="FF212121"/>
      </top>
      <bottom/>
      <diagonal/>
    </border>
    <border>
      <left style="thin">
        <color rgb="FF212121"/>
      </left>
      <right/>
      <top/>
      <bottom/>
      <diagonal/>
    </border>
    <border>
      <left/>
      <right style="thin">
        <color rgb="FF212121"/>
      </right>
      <top/>
      <bottom/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  <border>
      <left style="thin">
        <color rgb="FF212121"/>
      </left>
      <right style="medium">
        <color rgb="FF212121"/>
      </right>
      <top style="medium">
        <color rgb="FF212121"/>
      </top>
      <bottom style="medium">
        <color rgb="FF212121"/>
      </bottom>
      <diagonal/>
    </border>
    <border>
      <left/>
      <right style="thin">
        <color rgb="FF212121"/>
      </right>
      <top style="medium">
        <color rgb="FF212121"/>
      </top>
      <bottom style="medium">
        <color rgb="FF212121"/>
      </bottom>
      <diagonal/>
    </border>
    <border>
      <left style="thin">
        <color rgb="FF212121"/>
      </left>
      <right style="thin">
        <color rgb="FF212121"/>
      </right>
      <top style="medium">
        <color rgb="FF212121"/>
      </top>
      <bottom style="medium">
        <color rgb="FF212121"/>
      </bottom>
      <diagonal/>
    </border>
    <border>
      <left style="thin">
        <color rgb="FF212121"/>
      </left>
      <right/>
      <top style="medium">
        <color rgb="FF212121"/>
      </top>
      <bottom style="medium">
        <color rgb="FF212121"/>
      </bottom>
      <diagonal/>
    </border>
    <border>
      <left style="medium">
        <color rgb="FF212121"/>
      </left>
      <right style="thin">
        <color rgb="FF212121"/>
      </right>
      <top style="medium">
        <color rgb="FF212121"/>
      </top>
      <bottom style="medium">
        <color rgb="FF212121"/>
      </bottom>
      <diagonal/>
    </border>
    <border>
      <left style="thin">
        <color rgb="FF212121"/>
      </left>
      <right style="medium">
        <color rgb="FF212121"/>
      </right>
      <top/>
      <bottom style="thin">
        <color rgb="FF212121"/>
      </bottom>
      <diagonal/>
    </border>
    <border>
      <left/>
      <right style="thin">
        <color rgb="FF212121"/>
      </right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>
      <left style="thin">
        <color rgb="FF212121"/>
      </left>
      <right/>
      <top/>
      <bottom style="thin">
        <color rgb="FF212121"/>
      </bottom>
      <diagonal/>
    </border>
    <border>
      <left style="medium">
        <color rgb="FF212121"/>
      </left>
      <right style="thin">
        <color rgb="FF212121"/>
      </right>
      <top/>
      <bottom style="thin">
        <color rgb="FF212121"/>
      </bottom>
      <diagonal/>
    </border>
    <border>
      <left style="thin">
        <color rgb="FF212121"/>
      </left>
      <right style="medium">
        <color rgb="FF212121"/>
      </right>
      <top/>
      <bottom/>
      <diagonal/>
    </border>
    <border>
      <left style="medium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/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thin">
        <color rgb="FF212121"/>
      </bottom>
      <diagonal/>
    </border>
    <border>
      <left style="medium">
        <color rgb="FF212121"/>
      </left>
      <right style="thin">
        <color rgb="FF212121"/>
      </right>
      <top/>
      <bottom/>
      <diagonal/>
    </border>
    <border>
      <left style="thin">
        <color rgb="FF212121"/>
      </left>
      <right style="medium">
        <color rgb="FF212121"/>
      </right>
      <top style="thin">
        <color rgb="FF212121"/>
      </top>
      <bottom/>
      <diagonal/>
    </border>
    <border>
      <left style="thin">
        <color rgb="FF212121"/>
      </left>
      <right style="thin">
        <color rgb="FF212121"/>
      </right>
      <top/>
      <bottom/>
      <diagonal/>
    </border>
    <border>
      <left style="medium">
        <color rgb="FF212121"/>
      </left>
      <right style="thin">
        <color rgb="FF212121"/>
      </right>
      <top style="thin">
        <color rgb="FF212121"/>
      </top>
      <bottom/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double">
        <color rgb="FF212121"/>
      </bottom>
      <diagonal/>
    </border>
    <border>
      <left/>
      <right style="thin">
        <color rgb="FF212121"/>
      </right>
      <top style="thin">
        <color rgb="FF212121"/>
      </top>
      <bottom style="double">
        <color rgb="FF212121"/>
      </bottom>
      <diagonal/>
    </border>
    <border>
      <left/>
      <right/>
      <top style="thin">
        <color rgb="FF212121"/>
      </top>
      <bottom style="double">
        <color rgb="FF212121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 style="double">
        <color rgb="FF212121"/>
      </bottom>
      <diagonal/>
    </border>
    <border>
      <left style="thin">
        <color rgb="FF212121"/>
      </left>
      <right style="medium">
        <color rgb="FF212121"/>
      </right>
      <top style="double">
        <color rgb="FF212121"/>
      </top>
      <bottom style="medium">
        <color rgb="FF212121"/>
      </bottom>
      <diagonal/>
    </border>
    <border>
      <left/>
      <right style="thin">
        <color rgb="FF212121"/>
      </right>
      <top style="double">
        <color rgb="FF212121"/>
      </top>
      <bottom style="medium">
        <color rgb="FF212121"/>
      </bottom>
      <diagonal/>
    </border>
    <border>
      <left style="medium">
        <color rgb="FF212121"/>
      </left>
      <right style="thin">
        <color rgb="FF212121"/>
      </right>
      <top style="double">
        <color rgb="FF212121"/>
      </top>
      <bottom style="medium">
        <color rgb="FF212121"/>
      </bottom>
      <diagonal/>
    </border>
    <border>
      <left style="thin">
        <color rgb="FF212121"/>
      </left>
      <right style="medium">
        <color rgb="FF212121"/>
      </right>
      <top style="medium">
        <color rgb="FF212121"/>
      </top>
      <bottom style="thin">
        <color rgb="FF212121"/>
      </bottom>
      <diagonal/>
    </border>
    <border>
      <left/>
      <right style="thin">
        <color rgb="FF212121"/>
      </right>
      <top style="medium">
        <color rgb="FF212121"/>
      </top>
      <bottom style="thin">
        <color rgb="FF212121"/>
      </bottom>
      <diagonal/>
    </border>
    <border>
      <left/>
      <right/>
      <top/>
      <bottom style="thin">
        <color rgb="FF212121"/>
      </bottom>
      <diagonal/>
    </border>
    <border>
      <left style="medium">
        <color rgb="FF212121"/>
      </left>
      <right style="thin">
        <color rgb="FF212121"/>
      </right>
      <top style="medium">
        <color rgb="FF212121"/>
      </top>
      <bottom style="thin">
        <color rgb="FF212121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 style="medium">
        <color rgb="FF21212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0">
    <xf numFmtId="0" fontId="0" fillId="0" borderId="0" xfId="0"/>
    <xf numFmtId="0" fontId="1" fillId="0" borderId="1" xfId="0" applyFont="1" applyBorder="1"/>
    <xf numFmtId="0" fontId="2" fillId="0" borderId="2" xfId="1" applyFont="1" applyBorder="1" applyAlignment="1" applyProtection="1"/>
    <xf numFmtId="0" fontId="4" fillId="0" borderId="2" xfId="0" applyFont="1" applyBorder="1"/>
    <xf numFmtId="0" fontId="0" fillId="0" borderId="2" xfId="0" applyBorder="1"/>
    <xf numFmtId="0" fontId="0" fillId="0" borderId="3" xfId="0" applyFont="1" applyBorder="1" applyAlignment="1">
      <alignment horizontal="right"/>
    </xf>
    <xf numFmtId="0" fontId="1" fillId="0" borderId="4" xfId="0" applyFont="1" applyBorder="1"/>
    <xf numFmtId="0" fontId="4" fillId="0" borderId="0" xfId="0" applyFont="1"/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4" xfId="0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3" fillId="0" borderId="0" xfId="1" applyFont="1" applyBorder="1" applyAlignment="1" applyProtection="1"/>
    <xf numFmtId="0" fontId="0" fillId="2" borderId="6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left" vertical="center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8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3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>
      <alignment horizontal="center"/>
    </xf>
    <xf numFmtId="0" fontId="0" fillId="0" borderId="18" xfId="0" applyFont="1" applyBorder="1"/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3" borderId="22" xfId="0" applyFill="1" applyBorder="1" applyAlignment="1">
      <alignment horizontal="center"/>
    </xf>
    <xf numFmtId="0" fontId="0" fillId="0" borderId="23" xfId="0" applyFont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5" xfId="0" applyFill="1" applyBorder="1" applyAlignment="1">
      <alignment horizontal="center"/>
    </xf>
    <xf numFmtId="0" fontId="0" fillId="0" borderId="26" xfId="0" applyFont="1" applyBorder="1"/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3" borderId="29" xfId="0" applyFill="1" applyBorder="1" applyAlignment="1">
      <alignment horizontal="center"/>
    </xf>
    <xf numFmtId="0" fontId="0" fillId="0" borderId="30" xfId="0" applyFont="1" applyBorder="1"/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33" xfId="0" applyFont="1" applyBorder="1"/>
    <xf numFmtId="0" fontId="0" fillId="2" borderId="34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6" fillId="0" borderId="0" xfId="0" applyFont="1"/>
    <xf numFmtId="0" fontId="0" fillId="0" borderId="12" xfId="0" applyFon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0" borderId="35" xfId="0" applyBorder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165" fontId="0" fillId="3" borderId="6" xfId="0" applyNumberFormat="1" applyFill="1" applyBorder="1"/>
    <xf numFmtId="165" fontId="0" fillId="3" borderId="7" xfId="0" applyNumberFormat="1" applyFill="1" applyBorder="1"/>
    <xf numFmtId="0" fontId="0" fillId="0" borderId="0" xfId="0" applyAlignment="1" applyProtection="1">
      <alignment horizontal="center"/>
      <protection locked="0"/>
    </xf>
    <xf numFmtId="165" fontId="0" fillId="3" borderId="36" xfId="0" applyNumberFormat="1" applyFill="1" applyBorder="1"/>
    <xf numFmtId="165" fontId="0" fillId="3" borderId="25" xfId="0" applyNumberFormat="1" applyFill="1" applyBorder="1"/>
    <xf numFmtId="165" fontId="0" fillId="3" borderId="37" xfId="0" applyNumberFormat="1" applyFill="1" applyBorder="1"/>
    <xf numFmtId="165" fontId="0" fillId="3" borderId="12" xfId="0" applyNumberFormat="1" applyFill="1" applyBorder="1"/>
    <xf numFmtId="0" fontId="7" fillId="0" borderId="4" xfId="0" applyFont="1" applyBorder="1"/>
    <xf numFmtId="0" fontId="6" fillId="0" borderId="16" xfId="0" applyFont="1" applyBorder="1"/>
    <xf numFmtId="0" fontId="6" fillId="0" borderId="35" xfId="0" applyFont="1" applyBorder="1"/>
    <xf numFmtId="0" fontId="3" fillId="0" borderId="35" xfId="1" applyFont="1" applyBorder="1" applyAlignment="1" applyProtection="1"/>
    <xf numFmtId="0" fontId="0" fillId="0" borderId="1" xfId="0" applyBorder="1"/>
    <xf numFmtId="0" fontId="0" fillId="0" borderId="3" xfId="0" applyBorder="1"/>
    <xf numFmtId="0" fontId="8" fillId="0" borderId="4" xfId="0" applyFont="1" applyBorder="1"/>
    <xf numFmtId="0" fontId="9" fillId="0" borderId="4" xfId="0" applyFont="1" applyBorder="1"/>
    <xf numFmtId="0" fontId="3" fillId="0" borderId="4" xfId="1" applyFont="1" applyBorder="1" applyAlignment="1" applyProtection="1"/>
    <xf numFmtId="0" fontId="10" fillId="0" borderId="4" xfId="0" applyFont="1" applyBorder="1"/>
    <xf numFmtId="0" fontId="10" fillId="0" borderId="16" xfId="0" applyFont="1" applyBorder="1"/>
    <xf numFmtId="0" fontId="0" fillId="0" borderId="14" xfId="0" applyBorder="1"/>
    <xf numFmtId="164" fontId="0" fillId="0" borderId="0" xfId="0" applyNumberFormat="1"/>
    <xf numFmtId="0" fontId="0" fillId="5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167" fontId="0" fillId="0" borderId="0" xfId="0" applyNumberFormat="1" applyFont="1"/>
    <xf numFmtId="165" fontId="0" fillId="3" borderId="6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BEA"/>
      <rgbColor rgb="FFCCFFFF"/>
      <rgbColor rgb="FFCCFFCC"/>
      <rgbColor rgb="FFFFFF99"/>
      <rgbColor rgb="FF99CCFF"/>
      <rgbColor rgb="FFFF99CC"/>
      <rgbColor rgb="FFCC99FF"/>
      <rgbColor rgb="FFC7C77B"/>
      <rgbColor rgb="FF3366FF"/>
      <rgbColor rgb="FF4EE257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nsw.asn.au/images/stories/admin/201.pdf" TargetMode="External"/><Relationship Id="rId2" Type="http://schemas.openxmlformats.org/officeDocument/2006/relationships/hyperlink" Target="http://onsw.net.au/images/stories/admin/201.pdf" TargetMode="External"/><Relationship Id="rId1" Type="http://schemas.openxmlformats.org/officeDocument/2006/relationships/hyperlink" Target="http://onsw.asn.au/images/stories/admin/201app1.xls" TargetMode="External"/><Relationship Id="rId4" Type="http://schemas.openxmlformats.org/officeDocument/2006/relationships/hyperlink" Target="https://onsw.asn.au/images/stories/admin/manual2016/IncidentReportForm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zoomScale="85" zoomScaleNormal="85" workbookViewId="0">
      <selection activeCell="D8" sqref="D8"/>
    </sheetView>
  </sheetViews>
  <sheetFormatPr defaultColWidth="8.81640625" defaultRowHeight="14.5" x14ac:dyDescent="0.35"/>
  <cols>
    <col min="1" max="1" width="28.7265625" customWidth="1"/>
    <col min="2" max="2" width="30" customWidth="1"/>
    <col min="3" max="5" width="17.7265625" customWidth="1"/>
    <col min="6" max="6" width="28" customWidth="1"/>
    <col min="7" max="7" width="8.7265625" customWidth="1"/>
  </cols>
  <sheetData>
    <row r="1" spans="1:6" x14ac:dyDescent="0.35">
      <c r="A1" s="1" t="s">
        <v>0</v>
      </c>
      <c r="B1" s="2" t="s">
        <v>1</v>
      </c>
      <c r="C1" s="3"/>
      <c r="D1" s="3"/>
      <c r="E1" s="4"/>
      <c r="F1" s="5" t="s">
        <v>2</v>
      </c>
    </row>
    <row r="2" spans="1:6" x14ac:dyDescent="0.35">
      <c r="A2" s="6"/>
      <c r="B2" s="7"/>
      <c r="C2" s="7"/>
      <c r="D2" s="7"/>
      <c r="F2" s="8" t="s">
        <v>3</v>
      </c>
    </row>
    <row r="3" spans="1:6" x14ac:dyDescent="0.35">
      <c r="A3" s="6" t="s">
        <v>4</v>
      </c>
      <c r="B3" t="s">
        <v>5</v>
      </c>
      <c r="F3" s="9"/>
    </row>
    <row r="4" spans="1:6" x14ac:dyDescent="0.35">
      <c r="A4" s="10"/>
      <c r="B4" t="s">
        <v>6</v>
      </c>
      <c r="F4" s="9"/>
    </row>
    <row r="5" spans="1:6" x14ac:dyDescent="0.35">
      <c r="A5" s="11"/>
      <c r="F5" s="9"/>
    </row>
    <row r="6" spans="1:6" x14ac:dyDescent="0.35">
      <c r="B6" s="12" t="s">
        <v>7</v>
      </c>
      <c r="C6" s="13" t="s">
        <v>8</v>
      </c>
      <c r="F6" s="9"/>
    </row>
    <row r="7" spans="1:6" x14ac:dyDescent="0.35">
      <c r="A7" s="10" t="s">
        <v>9</v>
      </c>
      <c r="B7" s="14"/>
      <c r="F7" s="9"/>
    </row>
    <row r="8" spans="1:6" x14ac:dyDescent="0.35">
      <c r="A8" s="10" t="s">
        <v>10</v>
      </c>
      <c r="B8" s="15"/>
      <c r="F8" s="9"/>
    </row>
    <row r="9" spans="1:6" x14ac:dyDescent="0.35">
      <c r="A9" s="10" t="s">
        <v>11</v>
      </c>
      <c r="B9" s="16"/>
      <c r="F9" s="9"/>
    </row>
    <row r="10" spans="1:6" x14ac:dyDescent="0.35">
      <c r="A10" s="10" t="s">
        <v>12</v>
      </c>
      <c r="B10" s="17"/>
      <c r="C10" s="10"/>
      <c r="F10" s="9"/>
    </row>
    <row r="11" spans="1:6" x14ac:dyDescent="0.35">
      <c r="A11" s="10" t="s">
        <v>13</v>
      </c>
      <c r="B11" s="18" t="s">
        <v>14</v>
      </c>
      <c r="C11" s="10"/>
      <c r="F11" s="9"/>
    </row>
    <row r="12" spans="1:6" x14ac:dyDescent="0.35">
      <c r="A12" s="19" t="s">
        <v>15</v>
      </c>
      <c r="B12" s="20" t="s">
        <v>16</v>
      </c>
      <c r="C12" s="10"/>
      <c r="F12" s="9"/>
    </row>
    <row r="13" spans="1:6" ht="29" x14ac:dyDescent="0.35">
      <c r="A13" s="21" t="s">
        <v>17</v>
      </c>
      <c r="B13" s="22">
        <f>VLOOKUP(B12,Protected!$A$3:$B$12,2,FALSE())</f>
        <v>2</v>
      </c>
      <c r="F13" s="9"/>
    </row>
    <row r="14" spans="1:6" x14ac:dyDescent="0.35">
      <c r="A14" s="23" t="s">
        <v>18</v>
      </c>
      <c r="B14" s="24" t="s">
        <v>19</v>
      </c>
      <c r="C14" s="25"/>
      <c r="F14" s="9"/>
    </row>
    <row r="15" spans="1:6" x14ac:dyDescent="0.35">
      <c r="A15" s="10"/>
      <c r="B15" s="25" t="s">
        <v>20</v>
      </c>
      <c r="C15" s="25"/>
      <c r="F15" s="9"/>
    </row>
    <row r="16" spans="1:6" x14ac:dyDescent="0.35">
      <c r="A16" s="10"/>
      <c r="B16" s="25"/>
      <c r="C16" s="25"/>
      <c r="F16" s="9"/>
    </row>
    <row r="17" spans="1:6" x14ac:dyDescent="0.35">
      <c r="A17" s="6" t="s">
        <v>21</v>
      </c>
      <c r="B17" s="26"/>
      <c r="C17" s="26"/>
      <c r="D17" s="27"/>
      <c r="E17" s="27"/>
      <c r="F17" s="9"/>
    </row>
    <row r="18" spans="1:6" x14ac:dyDescent="0.35">
      <c r="A18" s="28" t="s">
        <v>22</v>
      </c>
      <c r="B18" s="29" t="s">
        <v>23</v>
      </c>
      <c r="C18" s="29" t="s">
        <v>24</v>
      </c>
      <c r="D18" s="30" t="s">
        <v>25</v>
      </c>
      <c r="E18" s="31" t="s">
        <v>26</v>
      </c>
      <c r="F18" s="32" t="s">
        <v>27</v>
      </c>
    </row>
    <row r="19" spans="1:6" x14ac:dyDescent="0.35">
      <c r="A19" s="33" t="s">
        <v>28</v>
      </c>
      <c r="B19" s="34"/>
      <c r="C19" s="35"/>
      <c r="D19" s="35"/>
      <c r="E19" s="36"/>
      <c r="F19" s="37">
        <f>SUM(B19:E19)</f>
        <v>0</v>
      </c>
    </row>
    <row r="20" spans="1:6" x14ac:dyDescent="0.35">
      <c r="A20" s="38" t="s">
        <v>29</v>
      </c>
      <c r="B20" s="39"/>
      <c r="C20" s="40"/>
      <c r="D20" s="14"/>
      <c r="E20" s="41"/>
      <c r="F20" s="42">
        <f>SUM(B20:E20)</f>
        <v>0</v>
      </c>
    </row>
    <row r="21" spans="1:6" x14ac:dyDescent="0.35">
      <c r="A21" s="43" t="s">
        <v>30</v>
      </c>
      <c r="B21" s="44"/>
      <c r="C21" s="44"/>
      <c r="D21" s="45"/>
      <c r="E21" s="46"/>
      <c r="F21" s="47">
        <f>SUM(B21:E21)</f>
        <v>0</v>
      </c>
    </row>
    <row r="22" spans="1:6" x14ac:dyDescent="0.35">
      <c r="A22" s="48" t="s">
        <v>31</v>
      </c>
      <c r="B22" s="49"/>
      <c r="C22" s="49"/>
      <c r="D22" s="49"/>
      <c r="E22" s="50"/>
      <c r="F22" s="51">
        <f>SUM(B22:E22)</f>
        <v>0</v>
      </c>
    </row>
    <row r="23" spans="1:6" x14ac:dyDescent="0.35">
      <c r="A23" s="52" t="s">
        <v>27</v>
      </c>
      <c r="B23" s="53">
        <f>SUM(B19:B22)</f>
        <v>0</v>
      </c>
      <c r="C23" s="53">
        <f>SUM(C19:C22)</f>
        <v>0</v>
      </c>
      <c r="D23" s="53">
        <f>SUM(D19:D22)</f>
        <v>0</v>
      </c>
      <c r="E23" s="53">
        <f>SUM(E19:E22)</f>
        <v>0</v>
      </c>
      <c r="F23" s="54">
        <f>SUM($F$19:$F$22)</f>
        <v>0</v>
      </c>
    </row>
    <row r="24" spans="1:6" x14ac:dyDescent="0.35">
      <c r="A24" s="55" t="s">
        <v>32</v>
      </c>
      <c r="B24" s="56"/>
      <c r="C24" s="56"/>
      <c r="D24" s="26"/>
      <c r="E24" s="26"/>
      <c r="F24" s="57"/>
    </row>
    <row r="25" spans="1:6" x14ac:dyDescent="0.35">
      <c r="A25" s="10"/>
      <c r="B25" s="26"/>
      <c r="C25" s="26"/>
      <c r="D25" s="26"/>
      <c r="E25" s="26"/>
      <c r="F25" s="57"/>
    </row>
    <row r="26" spans="1:6" x14ac:dyDescent="0.35">
      <c r="A26" s="6" t="s">
        <v>33</v>
      </c>
      <c r="B26" s="58" t="s">
        <v>122</v>
      </c>
      <c r="F26" s="9"/>
    </row>
    <row r="27" spans="1:6" x14ac:dyDescent="0.35">
      <c r="A27" s="28" t="s">
        <v>34</v>
      </c>
      <c r="B27" s="29" t="s">
        <v>23</v>
      </c>
      <c r="C27" s="29" t="s">
        <v>24</v>
      </c>
      <c r="D27" s="30" t="s">
        <v>25</v>
      </c>
      <c r="E27" s="31" t="s">
        <v>26</v>
      </c>
      <c r="F27" s="59" t="s">
        <v>27</v>
      </c>
    </row>
    <row r="28" spans="1:6" x14ac:dyDescent="0.35">
      <c r="A28" s="33" t="s">
        <v>28</v>
      </c>
      <c r="B28" s="34"/>
      <c r="C28" s="34"/>
      <c r="D28" s="35"/>
      <c r="E28" s="36"/>
      <c r="F28" s="37">
        <f>SUM(B28:E28)</f>
        <v>0</v>
      </c>
    </row>
    <row r="29" spans="1:6" x14ac:dyDescent="0.35">
      <c r="A29" s="43" t="s">
        <v>29</v>
      </c>
      <c r="B29" s="60"/>
      <c r="C29" s="60"/>
      <c r="D29" s="61"/>
      <c r="E29" s="62"/>
      <c r="F29" s="47">
        <f>SUM(B29:E29)</f>
        <v>0</v>
      </c>
    </row>
    <row r="30" spans="1:6" x14ac:dyDescent="0.35">
      <c r="A30" s="52" t="s">
        <v>27</v>
      </c>
      <c r="B30" s="53">
        <f>SUM(B28:B29)</f>
        <v>0</v>
      </c>
      <c r="C30" s="53">
        <f>SUM(C28:C29)</f>
        <v>0</v>
      </c>
      <c r="D30" s="53">
        <f>SUM(D28:D29)</f>
        <v>0</v>
      </c>
      <c r="E30" s="53">
        <f>SUM(E28:E29)</f>
        <v>0</v>
      </c>
      <c r="F30" s="54">
        <f>SUM(F28:F29)</f>
        <v>0</v>
      </c>
    </row>
    <row r="31" spans="1:6" x14ac:dyDescent="0.35">
      <c r="A31" s="10"/>
      <c r="F31" s="9"/>
    </row>
    <row r="32" spans="1:6" x14ac:dyDescent="0.35">
      <c r="A32" s="10"/>
      <c r="F32" s="9"/>
    </row>
    <row r="33" spans="1:11" x14ac:dyDescent="0.35">
      <c r="A33" s="6" t="s">
        <v>35</v>
      </c>
      <c r="B33" s="58" t="s">
        <v>36</v>
      </c>
      <c r="F33" s="9"/>
    </row>
    <row r="34" spans="1:11" x14ac:dyDescent="0.35">
      <c r="A34" s="28"/>
      <c r="B34" s="29" t="s">
        <v>23</v>
      </c>
      <c r="C34" s="29" t="s">
        <v>24</v>
      </c>
      <c r="D34" s="30" t="s">
        <v>25</v>
      </c>
      <c r="E34" s="31" t="s">
        <v>26</v>
      </c>
      <c r="F34" s="59" t="s">
        <v>27</v>
      </c>
    </row>
    <row r="35" spans="1:11" x14ac:dyDescent="0.35">
      <c r="A35" s="33" t="s">
        <v>37</v>
      </c>
      <c r="B35" s="34"/>
      <c r="C35" s="34"/>
      <c r="D35" s="35"/>
      <c r="E35" s="36"/>
      <c r="F35" s="37">
        <f>SUM(B35:E35)</f>
        <v>0</v>
      </c>
    </row>
    <row r="36" spans="1:11" x14ac:dyDescent="0.35">
      <c r="A36" s="38" t="s">
        <v>38</v>
      </c>
      <c r="B36" s="44"/>
      <c r="C36" s="44"/>
      <c r="D36" s="63"/>
      <c r="E36" s="63"/>
      <c r="F36" s="42">
        <f>SUM(B36:E36)</f>
        <v>0</v>
      </c>
      <c r="K36" t="s">
        <v>39</v>
      </c>
    </row>
    <row r="37" spans="1:11" x14ac:dyDescent="0.35">
      <c r="A37" s="43" t="s">
        <v>40</v>
      </c>
      <c r="B37" s="60"/>
      <c r="C37" s="60"/>
      <c r="D37" s="61"/>
      <c r="E37" s="62"/>
      <c r="F37" s="47">
        <f>SUM(B37:E37)</f>
        <v>0</v>
      </c>
    </row>
    <row r="38" spans="1:11" x14ac:dyDescent="0.35">
      <c r="A38" s="52" t="s">
        <v>27</v>
      </c>
      <c r="B38" s="53">
        <f>SUM(B35:B37)</f>
        <v>0</v>
      </c>
      <c r="C38" s="53">
        <f>SUM(C35:C37)</f>
        <v>0</v>
      </c>
      <c r="D38" s="53">
        <f>SUM(D35:D37)</f>
        <v>0</v>
      </c>
      <c r="E38" s="53">
        <f>SUM(E35:E37)</f>
        <v>0</v>
      </c>
      <c r="F38" s="54">
        <f>SUM(F35:F37)</f>
        <v>0</v>
      </c>
    </row>
    <row r="39" spans="1:11" x14ac:dyDescent="0.35">
      <c r="A39" s="10"/>
      <c r="F39" s="9"/>
    </row>
    <row r="40" spans="1:11" x14ac:dyDescent="0.35">
      <c r="A40" s="6" t="s">
        <v>41</v>
      </c>
      <c r="F40" s="9"/>
    </row>
    <row r="41" spans="1:11" x14ac:dyDescent="0.35">
      <c r="A41" s="10" t="s">
        <v>42</v>
      </c>
      <c r="F41" s="9"/>
    </row>
    <row r="42" spans="1:11" x14ac:dyDescent="0.35">
      <c r="A42" s="6"/>
      <c r="F42" s="9"/>
    </row>
    <row r="43" spans="1:11" x14ac:dyDescent="0.35">
      <c r="A43" s="6" t="s">
        <v>43</v>
      </c>
      <c r="B43" s="64"/>
      <c r="C43" s="65"/>
      <c r="D43" s="66" t="s">
        <v>44</v>
      </c>
      <c r="E43" s="26"/>
      <c r="F43" s="9"/>
    </row>
    <row r="44" spans="1:11" x14ac:dyDescent="0.35">
      <c r="A44" s="10" t="s">
        <v>45</v>
      </c>
      <c r="B44" s="67">
        <f>IF(B11="YES",((B45+B46)-F22),0)</f>
        <v>0</v>
      </c>
      <c r="C44" s="68"/>
      <c r="D44" s="68">
        <v>3.75</v>
      </c>
      <c r="E44" s="26"/>
      <c r="F44" s="9"/>
    </row>
    <row r="45" spans="1:11" x14ac:dyDescent="0.35">
      <c r="A45" s="10" t="s">
        <v>46</v>
      </c>
      <c r="B45" s="67">
        <f>F23</f>
        <v>0</v>
      </c>
      <c r="E45" s="69" t="s">
        <v>47</v>
      </c>
      <c r="F45" s="70">
        <f>ROUND(IF(B13=1,Protected!D20*$F$23,Protected!D20*(0.5*$B$23+0.6686*$C$23+$D$23+$E$23)),2)</f>
        <v>0</v>
      </c>
    </row>
    <row r="46" spans="1:11" x14ac:dyDescent="0.35">
      <c r="A46" s="10" t="s">
        <v>48</v>
      </c>
      <c r="B46" s="67">
        <f>F30</f>
        <v>0</v>
      </c>
      <c r="E46" s="69" t="s">
        <v>49</v>
      </c>
      <c r="F46" s="70">
        <f>Protected!D21*(0.5*$B$30+0.6686*$C$30+$D$30+$E$30)</f>
        <v>0</v>
      </c>
    </row>
    <row r="47" spans="1:11" x14ac:dyDescent="0.35">
      <c r="A47" s="10" t="s">
        <v>50</v>
      </c>
      <c r="B47" s="14">
        <v>0</v>
      </c>
      <c r="E47" s="69" t="s">
        <v>51</v>
      </c>
      <c r="F47" s="71">
        <f>Protected!D22*B47</f>
        <v>0</v>
      </c>
    </row>
    <row r="48" spans="1:11" x14ac:dyDescent="0.35">
      <c r="A48" s="10" t="s">
        <v>52</v>
      </c>
      <c r="B48" s="14">
        <v>0</v>
      </c>
      <c r="E48" s="69" t="s">
        <v>53</v>
      </c>
      <c r="F48" s="71">
        <f>Protected!D23*B48</f>
        <v>0</v>
      </c>
    </row>
    <row r="49" spans="1:6" x14ac:dyDescent="0.35">
      <c r="A49" s="10"/>
      <c r="B49" s="72"/>
      <c r="E49" s="69" t="s">
        <v>54</v>
      </c>
      <c r="F49" s="70">
        <f>(Protected!$D$24*0.5*$B$24)+(Protected!$D$24*0.6686*$C$24)</f>
        <v>0</v>
      </c>
    </row>
    <row r="50" spans="1:6" x14ac:dyDescent="0.35">
      <c r="A50" s="10"/>
      <c r="B50" s="72"/>
      <c r="E50" s="69" t="s">
        <v>55</v>
      </c>
      <c r="F50" s="70">
        <f>(Protected!$D$24*($D35+$E35))+(Protected!$D$24*0.5*$B35)+(Protected!$D$24*0.6686*$C$35)</f>
        <v>0</v>
      </c>
    </row>
    <row r="51" spans="1:6" x14ac:dyDescent="0.35">
      <c r="A51" s="10"/>
      <c r="B51" s="72"/>
      <c r="E51" s="69" t="s">
        <v>56</v>
      </c>
      <c r="F51" s="70">
        <f>+(Protected!$D$28*(B36+C36))</f>
        <v>0</v>
      </c>
    </row>
    <row r="52" spans="1:6" x14ac:dyDescent="0.35">
      <c r="A52" s="10"/>
      <c r="B52" s="72"/>
      <c r="E52" s="69" t="s">
        <v>40</v>
      </c>
      <c r="F52" s="70">
        <f>(Protected!$D$24*($D37+$E37))+(Protected!$D$24*0.5*$B37)+(Protected!$D$24*0.6686*$C37)</f>
        <v>0</v>
      </c>
    </row>
    <row r="53" spans="1:6" x14ac:dyDescent="0.35">
      <c r="E53" s="69" t="s">
        <v>57</v>
      </c>
      <c r="F53" s="73">
        <f>SUM(F45:F52)</f>
        <v>0</v>
      </c>
    </row>
    <row r="54" spans="1:6" x14ac:dyDescent="0.35">
      <c r="A54" s="10" t="s">
        <v>58</v>
      </c>
      <c r="B54" s="17"/>
      <c r="E54" s="69" t="s">
        <v>59</v>
      </c>
      <c r="F54" s="74">
        <f>Protected!D26*(B45+B46)</f>
        <v>0</v>
      </c>
    </row>
    <row r="55" spans="1:6" x14ac:dyDescent="0.35">
      <c r="A55" s="10"/>
      <c r="E55" s="69" t="s">
        <v>60</v>
      </c>
      <c r="F55" s="75">
        <f>IF(B11="YES",B44*D44,0)</f>
        <v>0</v>
      </c>
    </row>
    <row r="56" spans="1:6" x14ac:dyDescent="0.35">
      <c r="E56" s="69" t="s">
        <v>61</v>
      </c>
      <c r="F56" s="76">
        <f>F53+F54+F55</f>
        <v>0</v>
      </c>
    </row>
    <row r="57" spans="1:6" x14ac:dyDescent="0.35">
      <c r="A57" s="10" t="s">
        <v>62</v>
      </c>
      <c r="F57" s="9"/>
    </row>
    <row r="58" spans="1:6" x14ac:dyDescent="0.35">
      <c r="A58" s="77" t="s">
        <v>63</v>
      </c>
      <c r="F58" s="9"/>
    </row>
    <row r="59" spans="1:6" x14ac:dyDescent="0.35">
      <c r="A59" s="10"/>
      <c r="F59" s="9"/>
    </row>
    <row r="60" spans="1:6" x14ac:dyDescent="0.35">
      <c r="A60" s="78" t="s">
        <v>64</v>
      </c>
      <c r="B60" s="79"/>
      <c r="C60" s="80" t="s">
        <v>65</v>
      </c>
      <c r="F60" s="9"/>
    </row>
    <row r="61" spans="1:6" x14ac:dyDescent="0.35">
      <c r="A61" s="81"/>
      <c r="B61" s="4"/>
      <c r="C61" s="4"/>
      <c r="D61" s="4"/>
      <c r="E61" s="4"/>
      <c r="F61" s="82"/>
    </row>
    <row r="62" spans="1:6" x14ac:dyDescent="0.35">
      <c r="A62" s="83" t="s">
        <v>66</v>
      </c>
      <c r="F62" s="9"/>
    </row>
    <row r="63" spans="1:6" x14ac:dyDescent="0.35">
      <c r="A63" s="6" t="s">
        <v>67</v>
      </c>
      <c r="F63" s="9"/>
    </row>
    <row r="64" spans="1:6" x14ac:dyDescent="0.35">
      <c r="A64" s="17"/>
      <c r="F64" s="9"/>
    </row>
    <row r="65" spans="1:6" x14ac:dyDescent="0.35">
      <c r="A65" s="84" t="s">
        <v>68</v>
      </c>
      <c r="F65" s="9"/>
    </row>
    <row r="66" spans="1:6" x14ac:dyDescent="0.35">
      <c r="A66" s="84"/>
      <c r="F66" s="9"/>
    </row>
    <row r="67" spans="1:6" x14ac:dyDescent="0.35">
      <c r="A67" s="6" t="s">
        <v>69</v>
      </c>
      <c r="F67" s="9"/>
    </row>
    <row r="68" spans="1:6" x14ac:dyDescent="0.35">
      <c r="A68" s="98"/>
      <c r="B68" s="98"/>
      <c r="C68" s="98"/>
      <c r="F68" s="9"/>
    </row>
    <row r="69" spans="1:6" x14ac:dyDescent="0.35">
      <c r="A69" s="84" t="s">
        <v>70</v>
      </c>
      <c r="F69" s="9"/>
    </row>
    <row r="70" spans="1:6" x14ac:dyDescent="0.35">
      <c r="A70" s="85" t="s">
        <v>71</v>
      </c>
      <c r="F70" s="9"/>
    </row>
    <row r="71" spans="1:6" x14ac:dyDescent="0.35">
      <c r="A71" s="10"/>
      <c r="F71" s="9"/>
    </row>
    <row r="72" spans="1:6" x14ac:dyDescent="0.35">
      <c r="A72" s="6" t="s">
        <v>72</v>
      </c>
      <c r="F72" s="9"/>
    </row>
    <row r="73" spans="1:6" x14ac:dyDescent="0.35">
      <c r="A73" s="99"/>
      <c r="B73" s="99"/>
      <c r="C73" s="99"/>
      <c r="F73" s="9"/>
    </row>
    <row r="74" spans="1:6" x14ac:dyDescent="0.35">
      <c r="A74" s="99"/>
      <c r="B74" s="99"/>
      <c r="C74" s="99"/>
      <c r="F74" s="9"/>
    </row>
    <row r="75" spans="1:6" x14ac:dyDescent="0.35">
      <c r="A75" s="99"/>
      <c r="B75" s="99"/>
      <c r="C75" s="99"/>
      <c r="F75" s="9"/>
    </row>
    <row r="76" spans="1:6" x14ac:dyDescent="0.35">
      <c r="A76" s="99"/>
      <c r="B76" s="99"/>
      <c r="C76" s="99"/>
      <c r="F76" s="9"/>
    </row>
    <row r="77" spans="1:6" x14ac:dyDescent="0.35">
      <c r="A77" s="99"/>
      <c r="B77" s="99"/>
      <c r="C77" s="99"/>
      <c r="F77" s="9"/>
    </row>
    <row r="78" spans="1:6" x14ac:dyDescent="0.35">
      <c r="A78" s="84" t="s">
        <v>73</v>
      </c>
      <c r="F78" s="9"/>
    </row>
    <row r="79" spans="1:6" x14ac:dyDescent="0.35">
      <c r="A79" s="10"/>
      <c r="F79" s="9"/>
    </row>
    <row r="80" spans="1:6" x14ac:dyDescent="0.35">
      <c r="A80" s="6" t="s">
        <v>74</v>
      </c>
      <c r="F80" s="9"/>
    </row>
    <row r="81" spans="1:6" x14ac:dyDescent="0.35">
      <c r="A81" s="99"/>
      <c r="B81" s="99"/>
      <c r="C81" s="99"/>
      <c r="F81" s="9"/>
    </row>
    <row r="82" spans="1:6" x14ac:dyDescent="0.35">
      <c r="A82" s="99"/>
      <c r="B82" s="99"/>
      <c r="C82" s="99"/>
      <c r="F82" s="9"/>
    </row>
    <row r="83" spans="1:6" x14ac:dyDescent="0.35">
      <c r="A83" s="99"/>
      <c r="B83" s="99"/>
      <c r="C83" s="99"/>
      <c r="F83" s="9"/>
    </row>
    <row r="84" spans="1:6" x14ac:dyDescent="0.35">
      <c r="A84" s="99"/>
      <c r="B84" s="99"/>
      <c r="C84" s="99"/>
      <c r="F84" s="9"/>
    </row>
    <row r="85" spans="1:6" x14ac:dyDescent="0.35">
      <c r="A85" s="99"/>
      <c r="B85" s="99"/>
      <c r="C85" s="99"/>
      <c r="F85" s="9"/>
    </row>
    <row r="86" spans="1:6" x14ac:dyDescent="0.35">
      <c r="A86" s="84" t="s">
        <v>73</v>
      </c>
      <c r="F86" s="9"/>
    </row>
    <row r="87" spans="1:6" x14ac:dyDescent="0.35">
      <c r="A87" s="10"/>
      <c r="F87" s="9"/>
    </row>
    <row r="88" spans="1:6" x14ac:dyDescent="0.35">
      <c r="A88" s="86" t="s">
        <v>75</v>
      </c>
      <c r="F88" s="9"/>
    </row>
    <row r="89" spans="1:6" x14ac:dyDescent="0.35">
      <c r="A89" s="87" t="s">
        <v>76</v>
      </c>
      <c r="B89" s="64"/>
      <c r="C89" s="64"/>
      <c r="D89" s="64"/>
      <c r="E89" s="64"/>
      <c r="F89" s="88"/>
    </row>
  </sheetData>
  <sheetProtection algorithmName="SHA-512" hashValue="omn/h9ojDHoc9fWkBGxt41GbFLtabeLaQjjZhxfhXz6RuHxrgZtBxXwWwLyRQNDicrSWgk7L3zrIMHyv6bnrXQ==" saltValue="W/OpeGz9thCQAYF56WgDIg==" spinCount="100000" sheet="1" objects="1" scenarios="1"/>
  <mergeCells count="3">
    <mergeCell ref="A68:C68"/>
    <mergeCell ref="A73:C77"/>
    <mergeCell ref="A81:C85"/>
  </mergeCells>
  <dataValidations count="5">
    <dataValidation type="list" allowBlank="1" showInputMessage="1" showErrorMessage="1" prompt="Choose event type" sqref="B12" xr:uid="{00000000-0002-0000-0000-000000000000}">
      <formula1>Eventtype</formula1>
      <formula2>0</formula2>
    </dataValidation>
    <dataValidation type="list" allowBlank="1" showInputMessage="1" showErrorMessage="1" prompt="Select YES or NO" sqref="A68:C68" xr:uid="{00000000-0002-0000-0000-000001000000}">
      <formula1>OtherQ2</formula1>
      <formula2>0</formula2>
    </dataValidation>
    <dataValidation allowBlank="1" showInputMessage="1" showErrorMessage="1" prompt="Select YES or NO" sqref="A69:C70" xr:uid="{00000000-0002-0000-0000-000002000000}">
      <formula1>0</formula1>
      <formula2>0</formula2>
    </dataValidation>
    <dataValidation type="list" allowBlank="1" showErrorMessage="1" sqref="B7" xr:uid="{00000000-0002-0000-0000-000003000000}">
      <formula1>ClubList</formula1>
      <formula2>0</formula2>
    </dataValidation>
    <dataValidation type="list" allowBlank="1" showErrorMessage="1" sqref="B11" xr:uid="{00000000-0002-0000-0000-000004000000}">
      <formula1>"YES,NO"</formula1>
      <formula2>0</formula2>
    </dataValidation>
  </dataValidations>
  <hyperlinks>
    <hyperlink ref="B1" r:id="rId1" xr:uid="{00000000-0004-0000-0000-000000000000}"/>
    <hyperlink ref="C6" r:id="rId2" xr:uid="{00000000-0004-0000-0000-000001000000}"/>
    <hyperlink ref="C60" r:id="rId3" xr:uid="{00000000-0004-0000-0000-000002000000}"/>
    <hyperlink ref="A70" r:id="rId4" xr:uid="{00000000-0004-0000-0000-000003000000}"/>
  </hyperlinks>
  <pageMargins left="0.70833333333333304" right="0.70833333333333304" top="0.35416666666666702" bottom="0.35416666666666702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Normal="100" workbookViewId="0">
      <selection activeCell="F22" sqref="F22"/>
    </sheetView>
  </sheetViews>
  <sheetFormatPr defaultColWidth="9" defaultRowHeight="14.5" x14ac:dyDescent="0.35"/>
  <cols>
    <col min="1" max="1" width="44.7265625" customWidth="1"/>
    <col min="2" max="2" width="9.81640625" customWidth="1"/>
    <col min="3" max="3" width="14.453125" customWidth="1"/>
    <col min="4" max="4" width="10.7265625" customWidth="1"/>
    <col min="10" max="10" width="8.81640625" style="26" customWidth="1"/>
  </cols>
  <sheetData>
    <row r="1" spans="1:12" x14ac:dyDescent="0.35">
      <c r="A1" s="7" t="s">
        <v>77</v>
      </c>
      <c r="C1" s="7" t="s">
        <v>78</v>
      </c>
      <c r="D1" s="89">
        <v>43922</v>
      </c>
      <c r="H1" s="90"/>
    </row>
    <row r="2" spans="1:12" x14ac:dyDescent="0.35">
      <c r="A2" s="91" t="s">
        <v>79</v>
      </c>
      <c r="B2" s="91" t="s">
        <v>80</v>
      </c>
      <c r="C2" s="92" t="s">
        <v>47</v>
      </c>
      <c r="D2" s="92" t="s">
        <v>81</v>
      </c>
      <c r="E2" t="s">
        <v>82</v>
      </c>
      <c r="H2" s="90"/>
      <c r="I2" s="91" t="s">
        <v>83</v>
      </c>
      <c r="J2" s="93" t="s">
        <v>84</v>
      </c>
      <c r="K2" s="91" t="s">
        <v>85</v>
      </c>
      <c r="L2" s="91" t="s">
        <v>86</v>
      </c>
    </row>
    <row r="3" spans="1:12" x14ac:dyDescent="0.35">
      <c r="A3" t="s">
        <v>87</v>
      </c>
      <c r="B3" s="26">
        <v>1</v>
      </c>
      <c r="C3" s="27">
        <v>1.1499999999999999</v>
      </c>
      <c r="D3" s="27">
        <v>0.85</v>
      </c>
      <c r="E3" s="27"/>
      <c r="H3" s="90"/>
      <c r="K3" t="s">
        <v>88</v>
      </c>
      <c r="L3" t="s">
        <v>89</v>
      </c>
    </row>
    <row r="4" spans="1:12" x14ac:dyDescent="0.35">
      <c r="A4" t="s">
        <v>16</v>
      </c>
      <c r="B4" s="26">
        <v>2</v>
      </c>
      <c r="C4" s="27">
        <v>5.15</v>
      </c>
      <c r="D4" s="27">
        <v>0.85</v>
      </c>
      <c r="E4" s="27"/>
      <c r="H4" s="90"/>
      <c r="I4" t="s">
        <v>90</v>
      </c>
      <c r="J4" s="26">
        <v>1</v>
      </c>
    </row>
    <row r="5" spans="1:12" ht="33" customHeight="1" x14ac:dyDescent="0.35">
      <c r="A5" s="94" t="s">
        <v>91</v>
      </c>
      <c r="B5" s="26">
        <v>3</v>
      </c>
      <c r="C5" s="27">
        <v>6.15</v>
      </c>
      <c r="D5" s="27">
        <v>0.85</v>
      </c>
      <c r="E5" s="27"/>
      <c r="H5" s="90"/>
      <c r="I5" t="s">
        <v>92</v>
      </c>
      <c r="K5" t="s">
        <v>14</v>
      </c>
      <c r="L5" t="s">
        <v>14</v>
      </c>
    </row>
    <row r="6" spans="1:12" ht="29" x14ac:dyDescent="0.35">
      <c r="A6" s="94" t="s">
        <v>93</v>
      </c>
      <c r="B6" s="26">
        <v>4</v>
      </c>
      <c r="C6" s="27">
        <v>9.15</v>
      </c>
      <c r="D6" s="27">
        <v>0.85</v>
      </c>
      <c r="E6" s="27"/>
      <c r="H6" s="90"/>
      <c r="I6" t="s">
        <v>94</v>
      </c>
    </row>
    <row r="7" spans="1:12" x14ac:dyDescent="0.35">
      <c r="A7" t="s">
        <v>95</v>
      </c>
      <c r="B7" s="26">
        <v>5</v>
      </c>
      <c r="C7" s="27">
        <v>4</v>
      </c>
      <c r="D7" s="27">
        <v>0.85</v>
      </c>
      <c r="E7" s="27"/>
      <c r="H7" s="90"/>
      <c r="I7" t="s">
        <v>96</v>
      </c>
      <c r="J7" s="26">
        <v>1</v>
      </c>
    </row>
    <row r="8" spans="1:12" ht="43.5" x14ac:dyDescent="0.35">
      <c r="A8" s="95" t="s">
        <v>97</v>
      </c>
      <c r="B8" s="26">
        <v>6</v>
      </c>
      <c r="C8" s="27">
        <v>9.3000000000000007</v>
      </c>
      <c r="D8" s="27">
        <v>2.7</v>
      </c>
      <c r="E8" s="27"/>
      <c r="H8" s="90"/>
      <c r="I8" t="s">
        <v>98</v>
      </c>
    </row>
    <row r="9" spans="1:12" ht="29" x14ac:dyDescent="0.35">
      <c r="A9" s="95" t="s">
        <v>99</v>
      </c>
      <c r="B9" s="26">
        <v>7</v>
      </c>
      <c r="C9" s="27">
        <v>9.5</v>
      </c>
      <c r="D9" s="27">
        <v>4</v>
      </c>
      <c r="E9" s="27"/>
      <c r="H9" s="90"/>
      <c r="I9" t="s">
        <v>100</v>
      </c>
      <c r="J9" s="26">
        <v>1</v>
      </c>
    </row>
    <row r="10" spans="1:12" x14ac:dyDescent="0.35">
      <c r="A10" t="s">
        <v>101</v>
      </c>
      <c r="B10" s="26">
        <v>8</v>
      </c>
      <c r="C10" s="27">
        <v>5.15</v>
      </c>
      <c r="D10" s="27">
        <v>0.85</v>
      </c>
      <c r="E10" s="27"/>
      <c r="H10" s="90"/>
      <c r="I10" t="s">
        <v>102</v>
      </c>
      <c r="J10" s="26">
        <v>1</v>
      </c>
    </row>
    <row r="11" spans="1:12" ht="29" x14ac:dyDescent="0.35">
      <c r="A11" s="95" t="s">
        <v>103</v>
      </c>
      <c r="B11" s="26">
        <v>9</v>
      </c>
      <c r="C11" s="27" t="s">
        <v>104</v>
      </c>
      <c r="D11" s="27"/>
      <c r="H11" s="90"/>
      <c r="I11" t="s">
        <v>105</v>
      </c>
      <c r="J11" s="26">
        <v>1</v>
      </c>
    </row>
    <row r="12" spans="1:12" x14ac:dyDescent="0.35">
      <c r="A12" t="s">
        <v>106</v>
      </c>
      <c r="B12" s="26">
        <v>10</v>
      </c>
      <c r="C12" s="27" t="s">
        <v>107</v>
      </c>
      <c r="H12" s="90"/>
      <c r="I12" s="96" t="s">
        <v>108</v>
      </c>
      <c r="J12" s="26">
        <v>1</v>
      </c>
    </row>
    <row r="13" spans="1:12" x14ac:dyDescent="0.35">
      <c r="H13" s="90"/>
      <c r="I13" s="96" t="s">
        <v>109</v>
      </c>
      <c r="J13" s="26">
        <v>1</v>
      </c>
    </row>
    <row r="14" spans="1:12" x14ac:dyDescent="0.35">
      <c r="A14" t="s">
        <v>110</v>
      </c>
      <c r="C14" s="27">
        <v>4</v>
      </c>
      <c r="H14" s="90"/>
      <c r="I14" s="96" t="s">
        <v>111</v>
      </c>
      <c r="J14" s="26">
        <v>1</v>
      </c>
    </row>
    <row r="15" spans="1:12" x14ac:dyDescent="0.35">
      <c r="A15" t="s">
        <v>112</v>
      </c>
      <c r="C15" s="27">
        <v>2</v>
      </c>
      <c r="H15" s="90"/>
      <c r="I15" s="96" t="s">
        <v>113</v>
      </c>
    </row>
    <row r="16" spans="1:12" x14ac:dyDescent="0.35">
      <c r="H16" s="90"/>
      <c r="I16" s="96" t="s">
        <v>114</v>
      </c>
    </row>
    <row r="17" spans="1:10" ht="29" x14ac:dyDescent="0.35">
      <c r="A17" s="95" t="s">
        <v>115</v>
      </c>
      <c r="C17" s="95" t="s">
        <v>116</v>
      </c>
      <c r="D17" s="97">
        <v>3.75</v>
      </c>
      <c r="H17" s="90"/>
      <c r="I17" t="s">
        <v>117</v>
      </c>
      <c r="J17" s="26">
        <v>1</v>
      </c>
    </row>
    <row r="18" spans="1:10" ht="29" x14ac:dyDescent="0.35">
      <c r="C18" s="95" t="s">
        <v>118</v>
      </c>
      <c r="D18" s="97">
        <v>3.75</v>
      </c>
    </row>
    <row r="20" spans="1:10" x14ac:dyDescent="0.35">
      <c r="C20" s="69" t="s">
        <v>47</v>
      </c>
      <c r="D20" s="70">
        <f>VLOOKUP(Form!B12,Protected!$A$3:$C$12,3,FALSE())</f>
        <v>5.15</v>
      </c>
    </row>
    <row r="21" spans="1:10" x14ac:dyDescent="0.35">
      <c r="C21" s="69" t="s">
        <v>119</v>
      </c>
      <c r="D21" s="70">
        <f>Protected!$C$5</f>
        <v>6.15</v>
      </c>
    </row>
    <row r="22" spans="1:10" x14ac:dyDescent="0.35">
      <c r="C22" s="69" t="s">
        <v>112</v>
      </c>
      <c r="D22" s="70">
        <f>C15</f>
        <v>2</v>
      </c>
    </row>
    <row r="23" spans="1:10" x14ac:dyDescent="0.35">
      <c r="C23" s="69" t="s">
        <v>53</v>
      </c>
      <c r="D23" s="70">
        <f>Protected!$C$14</f>
        <v>4</v>
      </c>
    </row>
    <row r="24" spans="1:10" x14ac:dyDescent="0.35">
      <c r="C24" s="69" t="s">
        <v>120</v>
      </c>
      <c r="D24" s="70">
        <f>-VLOOKUP(Form!B12,Protected!$A$3:$C$12,3,FALSE())</f>
        <v>-5.15</v>
      </c>
    </row>
    <row r="25" spans="1:10" x14ac:dyDescent="0.35">
      <c r="C25" s="69"/>
    </row>
    <row r="26" spans="1:10" x14ac:dyDescent="0.35">
      <c r="C26" s="69" t="s">
        <v>59</v>
      </c>
      <c r="D26" s="70">
        <f>VLOOKUP(Form!B12,Protected!$A$3:$D$12,4,FALSE())</f>
        <v>0.85</v>
      </c>
    </row>
    <row r="27" spans="1:10" x14ac:dyDescent="0.35">
      <c r="C27" s="69"/>
    </row>
    <row r="28" spans="1:10" x14ac:dyDescent="0.35">
      <c r="C28" s="69" t="s">
        <v>121</v>
      </c>
      <c r="D28" s="70">
        <v>-8</v>
      </c>
    </row>
  </sheetData>
  <sheetProtection password="C801" sheet="1"/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</vt:lpstr>
      <vt:lpstr>Protected</vt:lpstr>
      <vt:lpstr>ClubList</vt:lpstr>
      <vt:lpstr>Eventtype</vt:lpstr>
      <vt:lpstr>OtherQ1</vt:lpstr>
      <vt:lpstr>OtherQ2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Spry</dc:creator>
  <cp:lastModifiedBy>MRC</cp:lastModifiedBy>
  <cp:revision>3</cp:revision>
  <cp:lastPrinted>2015-06-02T23:42:53Z</cp:lastPrinted>
  <dcterms:created xsi:type="dcterms:W3CDTF">2011-10-27T16:40:15Z</dcterms:created>
  <dcterms:modified xsi:type="dcterms:W3CDTF">2021-07-12T10:47:58Z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0x01010037B55AB51D68BC4487BC0F3862CF9B78</vt:lpwstr>
  </property>
</Properties>
</file>